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Sheet1!$A$1:$K$22</definedName>
  </definedNames>
  <calcPr calcId="144525"/>
</workbook>
</file>

<file path=xl/sharedStrings.xml><?xml version="1.0" encoding="utf-8"?>
<sst xmlns="http://schemas.openxmlformats.org/spreadsheetml/2006/main" count="73" uniqueCount="34">
  <si>
    <t>学生宿舍用电记录表</t>
  </si>
  <si>
    <t>仁智13#</t>
  </si>
  <si>
    <t>2019.05.17-2019.06.23</t>
  </si>
  <si>
    <t>每月按照实际人数，减免2吨水/月，5度电人/月。</t>
  </si>
  <si>
    <t>房间名称</t>
  </si>
  <si>
    <t>人数</t>
  </si>
  <si>
    <t>上月底数</t>
  </si>
  <si>
    <t>本月底数</t>
  </si>
  <si>
    <t>实际数</t>
  </si>
  <si>
    <t>定额量</t>
  </si>
  <si>
    <t>超额量</t>
  </si>
  <si>
    <t>单价</t>
  </si>
  <si>
    <t>金额</t>
  </si>
  <si>
    <t>是否自行抵扣</t>
  </si>
  <si>
    <t>缴款人</t>
  </si>
  <si>
    <t>校园卡余额</t>
  </si>
  <si>
    <t>退款金额</t>
  </si>
  <si>
    <t>是</t>
  </si>
  <si>
    <t>陈忠松</t>
  </si>
  <si>
    <t/>
  </si>
  <si>
    <t>邓育辉</t>
  </si>
  <si>
    <t>朱柯霖</t>
  </si>
  <si>
    <t>谢金璋</t>
  </si>
  <si>
    <t>叶前俊</t>
  </si>
  <si>
    <t>张楠</t>
  </si>
  <si>
    <t>马庆文</t>
  </si>
  <si>
    <t>唐亮</t>
  </si>
  <si>
    <t>周华勇</t>
  </si>
  <si>
    <t>张晓攀</t>
  </si>
  <si>
    <t>张中圣</t>
  </si>
  <si>
    <t>李长雄</t>
  </si>
  <si>
    <t>何炜</t>
  </si>
  <si>
    <t>胡佳鑫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</si>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</sst>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  <numFmt numFmtId="177" formatCode="0.00_);\(0.00\)"/>
    <numFmt numFmtId="178" formatCode="0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6" fillId="0" borderId="0"/>
  </cellStyleXfs>
  <cellXfs count="27">
    <xf numFmtId="0" fontId="0" fillId="0" borderId="0" xfId="0">
      <alignment vertical="center"/>
    </xf>
    <xf numFmtId="178" fontId="0" fillId="0" borderId="0" xfId="0" applyNumberForma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3" fillId="0" borderId="2" xfId="49" applyNumberFormat="1" applyFont="1" applyFill="1" applyBorder="1" applyAlignment="1">
      <alignment horizontal="center" vertical="top" wrapText="1" readingOrder="1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workbookViewId="0">
      <selection activeCell="I13" sqref="I13"/>
    </sheetView>
  </sheetViews>
  <sheetFormatPr defaultColWidth="9" defaultRowHeight="13.5"/>
  <cols>
    <col min="1" max="1" width="8.125" customWidth="1"/>
    <col min="2" max="2" width="5.375" customWidth="1"/>
    <col min="3" max="3" width="9.375" customWidth="1"/>
    <col min="4" max="4" width="9.375" style="1" customWidth="1"/>
    <col min="5" max="8" width="7.375" customWidth="1"/>
    <col min="9" max="9" width="9.375" customWidth="1"/>
    <col min="10" max="10" width="7.875" customWidth="1"/>
    <col min="12" max="12" width="11.5" customWidth="1"/>
  </cols>
  <sheetData>
    <row r="1" ht="20.25" spans="1:14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13"/>
      <c r="M1" s="13"/>
      <c r="N1" s="13"/>
    </row>
    <row r="2" ht="20.25" spans="1:14">
      <c r="A2" s="4" t="s">
        <v>1</v>
      </c>
      <c r="B2" s="4" t="s">
        <v>2</v>
      </c>
      <c r="C2" s="4"/>
      <c r="D2" s="3"/>
      <c r="E2" s="4" t="s">
        <v>3</v>
      </c>
      <c r="F2" s="4"/>
      <c r="G2" s="4"/>
      <c r="H2" s="4"/>
      <c r="I2" s="4"/>
      <c r="J2" s="4"/>
      <c r="K2" s="4"/>
      <c r="L2" s="13"/>
      <c r="M2" s="13"/>
      <c r="N2" s="13"/>
    </row>
    <row r="3" ht="20.25" spans="1:14">
      <c r="A3" s="4" t="s">
        <v>4</v>
      </c>
      <c r="B3" s="4" t="s">
        <v>5</v>
      </c>
      <c r="C3" s="4" t="s">
        <v>6</v>
      </c>
      <c r="D3" s="3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14" t="s">
        <v>12</v>
      </c>
      <c r="J3" s="15" t="s">
        <v>13</v>
      </c>
      <c r="K3" s="4" t="s">
        <v>14</v>
      </c>
      <c r="L3" s="4" t="s">
        <v>15</v>
      </c>
      <c r="M3" s="16" t="s">
        <v>16</v>
      </c>
      <c r="N3" s="13"/>
    </row>
    <row r="4" ht="14.25" spans="1:17">
      <c r="A4" s="4">
        <v>202</v>
      </c>
      <c r="B4" s="4">
        <v>6</v>
      </c>
      <c r="C4" s="5">
        <v>2448</v>
      </c>
      <c r="D4" s="5">
        <v>2610.26</v>
      </c>
      <c r="E4" s="3">
        <f t="shared" ref="E4:E12" si="0">D4-C4</f>
        <v>162.26</v>
      </c>
      <c r="F4" s="3">
        <f t="shared" ref="F4:F12" si="1">B4*5</f>
        <v>30</v>
      </c>
      <c r="G4" s="3">
        <f t="shared" ref="G4:G12" si="2">IF(E4-F4&lt;0,0,E4-F4)</f>
        <v>132.26</v>
      </c>
      <c r="H4" s="4">
        <v>0.5483</v>
      </c>
      <c r="I4" s="14">
        <f t="shared" ref="I4:I12" si="3">ROUND(G4*H4,1)</f>
        <v>72.5</v>
      </c>
      <c r="J4" s="17" t="s">
        <v>17</v>
      </c>
      <c r="K4" s="18" t="s">
        <v>18</v>
      </c>
      <c r="L4" s="19">
        <v>127.5</v>
      </c>
      <c r="M4" s="20"/>
      <c r="N4" s="21"/>
      <c r="P4" t="s">
        <v>19</v>
      </c>
      <c r="Q4" t="s">
        <v>19</v>
      </c>
    </row>
    <row r="5" ht="14.25" spans="1:17">
      <c r="A5" s="4">
        <v>203</v>
      </c>
      <c r="B5" s="4">
        <v>6</v>
      </c>
      <c r="C5" s="5">
        <v>2181</v>
      </c>
      <c r="D5" s="5">
        <v>2342.68</v>
      </c>
      <c r="E5" s="3">
        <f t="shared" si="0"/>
        <v>161.68</v>
      </c>
      <c r="F5" s="3">
        <f t="shared" si="1"/>
        <v>30</v>
      </c>
      <c r="G5" s="3">
        <f t="shared" si="2"/>
        <v>131.68</v>
      </c>
      <c r="H5" s="4">
        <v>0.5483</v>
      </c>
      <c r="I5" s="14">
        <f t="shared" si="3"/>
        <v>72.2</v>
      </c>
      <c r="J5" s="17"/>
      <c r="K5" s="18" t="s">
        <v>20</v>
      </c>
      <c r="L5" s="19">
        <v>200</v>
      </c>
      <c r="M5" s="20"/>
      <c r="N5" s="21"/>
      <c r="P5" t="s">
        <v>19</v>
      </c>
      <c r="Q5" t="s">
        <v>19</v>
      </c>
    </row>
    <row r="6" ht="14.25" spans="1:17">
      <c r="A6" s="4">
        <v>204</v>
      </c>
      <c r="B6" s="4">
        <v>6</v>
      </c>
      <c r="C6" s="5">
        <v>2272</v>
      </c>
      <c r="D6" s="5">
        <v>2496.96</v>
      </c>
      <c r="E6" s="3">
        <f t="shared" si="0"/>
        <v>224.96</v>
      </c>
      <c r="F6" s="3">
        <f t="shared" si="1"/>
        <v>30</v>
      </c>
      <c r="G6" s="3">
        <f t="shared" si="2"/>
        <v>194.96</v>
      </c>
      <c r="H6" s="4">
        <v>0.5483</v>
      </c>
      <c r="I6" s="14">
        <f t="shared" si="3"/>
        <v>106.9</v>
      </c>
      <c r="J6" s="17" t="s">
        <v>17</v>
      </c>
      <c r="K6" s="3"/>
      <c r="L6" s="20"/>
      <c r="M6" s="20"/>
      <c r="N6" s="21"/>
      <c r="P6" t="s">
        <v>19</v>
      </c>
      <c r="Q6" t="s">
        <v>19</v>
      </c>
    </row>
    <row r="7" ht="14.25" spans="1:17">
      <c r="A7" s="4">
        <v>205</v>
      </c>
      <c r="B7" s="4">
        <v>6</v>
      </c>
      <c r="C7" s="5">
        <v>2070</v>
      </c>
      <c r="D7" s="5">
        <v>2204.3</v>
      </c>
      <c r="E7" s="3">
        <f t="shared" si="0"/>
        <v>134.3</v>
      </c>
      <c r="F7" s="3">
        <f t="shared" si="1"/>
        <v>30</v>
      </c>
      <c r="G7" s="3">
        <f t="shared" si="2"/>
        <v>104.3</v>
      </c>
      <c r="H7" s="4">
        <v>0.5483</v>
      </c>
      <c r="I7" s="14">
        <f t="shared" si="3"/>
        <v>57.2</v>
      </c>
      <c r="J7" s="17"/>
      <c r="K7" s="18"/>
      <c r="L7" s="20"/>
      <c r="M7" s="20"/>
      <c r="N7" s="21"/>
      <c r="P7" t="s">
        <v>19</v>
      </c>
      <c r="Q7" t="s">
        <v>19</v>
      </c>
    </row>
    <row r="8" ht="14.25" spans="1:17">
      <c r="A8" s="4">
        <v>206</v>
      </c>
      <c r="B8" s="4">
        <v>6</v>
      </c>
      <c r="C8" s="5">
        <v>1921</v>
      </c>
      <c r="D8" s="5">
        <v>2018.4</v>
      </c>
      <c r="E8" s="3">
        <f t="shared" si="0"/>
        <v>97.4000000000001</v>
      </c>
      <c r="F8" s="3">
        <f t="shared" si="1"/>
        <v>30</v>
      </c>
      <c r="G8" s="3">
        <f t="shared" si="2"/>
        <v>67.4000000000001</v>
      </c>
      <c r="H8" s="4">
        <v>0.5483</v>
      </c>
      <c r="I8" s="14">
        <f t="shared" si="3"/>
        <v>37</v>
      </c>
      <c r="J8" s="17" t="s">
        <v>17</v>
      </c>
      <c r="K8" s="18" t="s">
        <v>21</v>
      </c>
      <c r="L8" s="19">
        <v>163</v>
      </c>
      <c r="M8" s="20"/>
      <c r="N8" s="21"/>
      <c r="P8" t="s">
        <v>19</v>
      </c>
      <c r="Q8" t="s">
        <v>19</v>
      </c>
    </row>
    <row r="9" ht="14.25" spans="1:17">
      <c r="A9" s="4">
        <v>208</v>
      </c>
      <c r="B9" s="4">
        <v>6</v>
      </c>
      <c r="C9" s="5">
        <v>1711</v>
      </c>
      <c r="D9" s="5">
        <v>1744.57</v>
      </c>
      <c r="E9" s="3">
        <f t="shared" si="0"/>
        <v>33.5699999999999</v>
      </c>
      <c r="F9" s="3">
        <f t="shared" si="1"/>
        <v>30</v>
      </c>
      <c r="G9" s="3">
        <f t="shared" si="2"/>
        <v>3.56999999999994</v>
      </c>
      <c r="H9" s="4">
        <v>0.5483</v>
      </c>
      <c r="I9" s="14">
        <f t="shared" si="3"/>
        <v>2</v>
      </c>
      <c r="J9" s="17"/>
      <c r="K9" s="18" t="s">
        <v>22</v>
      </c>
      <c r="L9" s="19">
        <v>202.3</v>
      </c>
      <c r="M9" s="20"/>
      <c r="N9" s="21"/>
      <c r="P9" t="s">
        <v>19</v>
      </c>
      <c r="Q9" t="s">
        <v>19</v>
      </c>
    </row>
    <row r="10" ht="14.25" spans="1:17">
      <c r="A10" s="4">
        <v>406</v>
      </c>
      <c r="B10" s="4">
        <v>6</v>
      </c>
      <c r="C10" s="5">
        <v>3269</v>
      </c>
      <c r="D10" s="5">
        <v>3534.78</v>
      </c>
      <c r="E10" s="3">
        <f t="shared" si="0"/>
        <v>265.78</v>
      </c>
      <c r="F10" s="3">
        <f t="shared" si="1"/>
        <v>30</v>
      </c>
      <c r="G10" s="3">
        <f t="shared" si="2"/>
        <v>235.78</v>
      </c>
      <c r="H10" s="4">
        <v>0.5483</v>
      </c>
      <c r="I10" s="14">
        <f t="shared" si="3"/>
        <v>129.3</v>
      </c>
      <c r="J10" s="17"/>
      <c r="K10" s="3"/>
      <c r="L10" s="20"/>
      <c r="M10" s="20"/>
      <c r="N10" s="21"/>
      <c r="P10" t="s">
        <v>19</v>
      </c>
      <c r="Q10" t="s">
        <v>19</v>
      </c>
    </row>
    <row r="11" ht="14.25" spans="1:17">
      <c r="A11" s="4">
        <v>413</v>
      </c>
      <c r="B11" s="4">
        <v>6</v>
      </c>
      <c r="C11" s="5">
        <v>1336</v>
      </c>
      <c r="D11" s="5">
        <v>1386.46</v>
      </c>
      <c r="E11" s="3">
        <f t="shared" si="0"/>
        <v>50.46</v>
      </c>
      <c r="F11" s="3">
        <f t="shared" si="1"/>
        <v>30</v>
      </c>
      <c r="G11" s="3">
        <f t="shared" si="2"/>
        <v>20.46</v>
      </c>
      <c r="H11" s="4">
        <v>0.5483</v>
      </c>
      <c r="I11" s="14">
        <f t="shared" si="3"/>
        <v>11.2</v>
      </c>
      <c r="J11" s="17"/>
      <c r="K11" s="18" t="s">
        <v>23</v>
      </c>
      <c r="L11" s="19">
        <v>200</v>
      </c>
      <c r="M11" s="20"/>
      <c r="N11" s="21"/>
      <c r="P11" t="s">
        <v>19</v>
      </c>
      <c r="Q11" t="s">
        <v>19</v>
      </c>
    </row>
    <row r="12" ht="14.25" spans="1:17">
      <c r="A12" s="4">
        <v>503</v>
      </c>
      <c r="B12" s="4">
        <v>6</v>
      </c>
      <c r="C12" s="5">
        <v>2453</v>
      </c>
      <c r="D12" s="5">
        <v>2709.72</v>
      </c>
      <c r="E12" s="3">
        <f t="shared" si="0"/>
        <v>256.72</v>
      </c>
      <c r="F12" s="3">
        <f t="shared" si="1"/>
        <v>30</v>
      </c>
      <c r="G12" s="3">
        <f t="shared" si="2"/>
        <v>226.72</v>
      </c>
      <c r="H12" s="4">
        <v>0.5483</v>
      </c>
      <c r="I12" s="14">
        <f t="shared" si="3"/>
        <v>124.3</v>
      </c>
      <c r="J12" s="17"/>
      <c r="K12" s="3"/>
      <c r="L12" s="20"/>
      <c r="M12" s="20"/>
      <c r="N12" s="21"/>
      <c r="P12" t="s">
        <v>19</v>
      </c>
      <c r="Q12" t="s">
        <v>19</v>
      </c>
    </row>
    <row r="13" ht="14.25" spans="1:17">
      <c r="A13" s="4">
        <v>505</v>
      </c>
      <c r="B13" s="6">
        <v>5</v>
      </c>
      <c r="C13" s="5">
        <v>1267</v>
      </c>
      <c r="D13" s="5">
        <v>1321.66</v>
      </c>
      <c r="E13" s="3">
        <f t="shared" ref="E13:E21" si="4">D13-C13</f>
        <v>54.6600000000001</v>
      </c>
      <c r="F13" s="7">
        <f t="shared" ref="F13:F21" si="5">B13*5</f>
        <v>25</v>
      </c>
      <c r="G13" s="3">
        <f t="shared" ref="G13:G21" si="6">IF(E13-F13&lt;0,0,E13-F13)</f>
        <v>29.6600000000001</v>
      </c>
      <c r="H13" s="6">
        <v>0.5483</v>
      </c>
      <c r="I13" s="14">
        <f t="shared" ref="I13:I21" si="7">ROUND(G13*H13,1)</f>
        <v>16.3</v>
      </c>
      <c r="J13" s="22"/>
      <c r="K13" s="18" t="s">
        <v>24</v>
      </c>
      <c r="L13" s="23"/>
      <c r="M13" s="23"/>
      <c r="N13" s="24"/>
      <c r="P13" t="s">
        <v>19</v>
      </c>
      <c r="Q13" t="s">
        <v>19</v>
      </c>
    </row>
    <row r="14" ht="14.25" spans="1:17">
      <c r="A14" s="4">
        <v>506</v>
      </c>
      <c r="B14" s="4">
        <v>6</v>
      </c>
      <c r="C14" s="5">
        <v>1195</v>
      </c>
      <c r="D14" s="5">
        <v>1321.81</v>
      </c>
      <c r="E14" s="3">
        <f t="shared" si="4"/>
        <v>126.81</v>
      </c>
      <c r="F14" s="3">
        <f t="shared" si="5"/>
        <v>30</v>
      </c>
      <c r="G14" s="3">
        <f t="shared" si="6"/>
        <v>96.8099999999999</v>
      </c>
      <c r="H14" s="4">
        <v>0.5483</v>
      </c>
      <c r="I14" s="14">
        <f t="shared" si="7"/>
        <v>53.1</v>
      </c>
      <c r="J14" s="17"/>
      <c r="K14" s="18" t="s">
        <v>25</v>
      </c>
      <c r="L14" s="19">
        <v>201.3</v>
      </c>
      <c r="M14" s="20"/>
      <c r="N14" s="21"/>
      <c r="P14" t="s">
        <v>19</v>
      </c>
      <c r="Q14" t="s">
        <v>19</v>
      </c>
    </row>
    <row r="15" ht="14.25" spans="1:17">
      <c r="A15" s="4">
        <v>507</v>
      </c>
      <c r="B15" s="4">
        <v>6</v>
      </c>
      <c r="C15" s="5">
        <v>3042</v>
      </c>
      <c r="D15" s="5">
        <v>3178.22</v>
      </c>
      <c r="E15" s="3">
        <f t="shared" si="4"/>
        <v>136.22</v>
      </c>
      <c r="F15" s="3">
        <f t="shared" si="5"/>
        <v>30</v>
      </c>
      <c r="G15" s="3">
        <f t="shared" si="6"/>
        <v>106.22</v>
      </c>
      <c r="H15" s="4">
        <v>0.5483</v>
      </c>
      <c r="I15" s="14">
        <f t="shared" si="7"/>
        <v>58.2</v>
      </c>
      <c r="J15" s="17"/>
      <c r="K15" s="18" t="s">
        <v>26</v>
      </c>
      <c r="L15" s="19">
        <v>200</v>
      </c>
      <c r="M15" s="20"/>
      <c r="N15" s="21"/>
      <c r="P15" t="s">
        <v>19</v>
      </c>
      <c r="Q15" t="s">
        <v>19</v>
      </c>
    </row>
    <row r="16" ht="14.25" spans="1:17">
      <c r="A16" s="4">
        <v>508</v>
      </c>
      <c r="B16" s="4">
        <v>6</v>
      </c>
      <c r="C16" s="5">
        <v>1944</v>
      </c>
      <c r="D16" s="5">
        <v>2030.56</v>
      </c>
      <c r="E16" s="3">
        <f t="shared" si="4"/>
        <v>86.5599999999999</v>
      </c>
      <c r="F16" s="3">
        <f t="shared" si="5"/>
        <v>30</v>
      </c>
      <c r="G16" s="3">
        <f t="shared" si="6"/>
        <v>56.5599999999999</v>
      </c>
      <c r="H16" s="4">
        <v>0.5483</v>
      </c>
      <c r="I16" s="14">
        <f t="shared" si="7"/>
        <v>31</v>
      </c>
      <c r="J16" s="17"/>
      <c r="K16" s="18" t="s">
        <v>27</v>
      </c>
      <c r="L16" s="19">
        <v>200</v>
      </c>
      <c r="M16" s="20"/>
      <c r="N16" s="21"/>
      <c r="P16" t="s">
        <v>19</v>
      </c>
      <c r="Q16" t="s">
        <v>19</v>
      </c>
    </row>
    <row r="17" ht="14.25" spans="1:17">
      <c r="A17" s="4">
        <v>509</v>
      </c>
      <c r="B17" s="4">
        <v>6</v>
      </c>
      <c r="C17" s="5">
        <v>2049</v>
      </c>
      <c r="D17" s="5">
        <v>2174.04</v>
      </c>
      <c r="E17" s="3">
        <f t="shared" si="4"/>
        <v>125.04</v>
      </c>
      <c r="F17" s="3">
        <f t="shared" si="5"/>
        <v>30</v>
      </c>
      <c r="G17" s="3">
        <f t="shared" si="6"/>
        <v>95.04</v>
      </c>
      <c r="H17" s="4">
        <v>0.5483</v>
      </c>
      <c r="I17" s="14">
        <f t="shared" si="7"/>
        <v>52.1</v>
      </c>
      <c r="J17" s="17" t="s">
        <v>17</v>
      </c>
      <c r="K17" s="25" t="s">
        <v>28</v>
      </c>
      <c r="L17" s="19">
        <v>147.9</v>
      </c>
      <c r="M17" s="20"/>
      <c r="N17" s="21"/>
      <c r="P17" t="s">
        <v>19</v>
      </c>
      <c r="Q17" t="s">
        <v>19</v>
      </c>
    </row>
    <row r="18" ht="14.25" spans="1:17">
      <c r="A18" s="4">
        <v>510</v>
      </c>
      <c r="B18" s="4">
        <v>6</v>
      </c>
      <c r="C18" s="5">
        <v>2777</v>
      </c>
      <c r="D18" s="5">
        <v>2896.96</v>
      </c>
      <c r="E18" s="3">
        <f t="shared" si="4"/>
        <v>119.96</v>
      </c>
      <c r="F18" s="3">
        <f t="shared" si="5"/>
        <v>30</v>
      </c>
      <c r="G18" s="3">
        <f t="shared" si="6"/>
        <v>89.96</v>
      </c>
      <c r="H18" s="4">
        <v>0.5483</v>
      </c>
      <c r="I18" s="14">
        <f t="shared" si="7"/>
        <v>49.3</v>
      </c>
      <c r="J18" s="17"/>
      <c r="K18" s="18" t="s">
        <v>29</v>
      </c>
      <c r="L18" s="19">
        <v>200</v>
      </c>
      <c r="M18" s="20"/>
      <c r="N18" s="21"/>
      <c r="P18" t="s">
        <v>19</v>
      </c>
      <c r="Q18" t="s">
        <v>19</v>
      </c>
    </row>
    <row r="19" ht="14.25" spans="1:17">
      <c r="A19" s="4">
        <v>511</v>
      </c>
      <c r="B19" s="4">
        <v>6</v>
      </c>
      <c r="C19" s="5">
        <v>2305</v>
      </c>
      <c r="D19" s="5">
        <v>2406.28</v>
      </c>
      <c r="E19" s="3">
        <f t="shared" si="4"/>
        <v>101.28</v>
      </c>
      <c r="F19" s="3">
        <f t="shared" si="5"/>
        <v>30</v>
      </c>
      <c r="G19" s="3">
        <f t="shared" si="6"/>
        <v>71.2800000000002</v>
      </c>
      <c r="H19" s="4">
        <v>0.5483</v>
      </c>
      <c r="I19" s="14">
        <f t="shared" si="7"/>
        <v>39.1</v>
      </c>
      <c r="J19" s="17" t="s">
        <v>17</v>
      </c>
      <c r="K19" s="18" t="s">
        <v>30</v>
      </c>
      <c r="L19" s="19">
        <v>161.9</v>
      </c>
      <c r="M19" s="20"/>
      <c r="N19" s="21"/>
      <c r="P19" t="s">
        <v>19</v>
      </c>
      <c r="Q19" t="s">
        <v>19</v>
      </c>
    </row>
    <row r="20" ht="14.25" spans="1:17">
      <c r="A20" s="4">
        <v>512</v>
      </c>
      <c r="B20" s="4">
        <v>6</v>
      </c>
      <c r="C20" s="5">
        <v>2954</v>
      </c>
      <c r="D20" s="5">
        <v>3150.77</v>
      </c>
      <c r="E20" s="3">
        <f t="shared" si="4"/>
        <v>196.77</v>
      </c>
      <c r="F20" s="3">
        <f t="shared" si="5"/>
        <v>30</v>
      </c>
      <c r="G20" s="3">
        <f t="shared" si="6"/>
        <v>166.77</v>
      </c>
      <c r="H20" s="4">
        <v>0.5483</v>
      </c>
      <c r="I20" s="14">
        <f t="shared" si="7"/>
        <v>91.4</v>
      </c>
      <c r="J20" s="17"/>
      <c r="K20" s="18" t="s">
        <v>31</v>
      </c>
      <c r="L20" s="19">
        <v>200</v>
      </c>
      <c r="M20" s="20"/>
      <c r="N20" s="21"/>
      <c r="P20" t="s">
        <v>19</v>
      </c>
      <c r="Q20" t="s">
        <v>19</v>
      </c>
    </row>
    <row r="21" ht="14.25" spans="1:17">
      <c r="A21" s="4">
        <v>513</v>
      </c>
      <c r="B21" s="4">
        <v>6</v>
      </c>
      <c r="C21" s="5">
        <v>2213</v>
      </c>
      <c r="D21" s="5">
        <v>2269.69</v>
      </c>
      <c r="E21" s="3">
        <f t="shared" si="4"/>
        <v>56.6900000000001</v>
      </c>
      <c r="F21" s="3">
        <f t="shared" si="5"/>
        <v>30</v>
      </c>
      <c r="G21" s="3">
        <f t="shared" si="6"/>
        <v>26.6900000000001</v>
      </c>
      <c r="H21" s="4">
        <v>0.5483</v>
      </c>
      <c r="I21" s="14">
        <f t="shared" si="7"/>
        <v>14.6</v>
      </c>
      <c r="J21" s="17"/>
      <c r="K21" s="18" t="s">
        <v>32</v>
      </c>
      <c r="L21" s="19">
        <v>200</v>
      </c>
      <c r="M21" s="20"/>
      <c r="N21" s="21"/>
      <c r="P21" t="s">
        <v>19</v>
      </c>
      <c r="Q21" t="s">
        <v>19</v>
      </c>
    </row>
    <row r="22" ht="14.25" spans="1:14">
      <c r="A22" s="4" t="s">
        <v>33</v>
      </c>
      <c r="B22" s="8"/>
      <c r="C22" s="3"/>
      <c r="D22" s="3"/>
      <c r="E22" s="3"/>
      <c r="F22" s="3"/>
      <c r="G22" s="3"/>
      <c r="H22" s="4"/>
      <c r="I22" s="17">
        <f>SUM(I4:I21)</f>
        <v>1017.7</v>
      </c>
      <c r="J22" s="26"/>
      <c r="K22" s="26"/>
      <c r="L22" s="21"/>
      <c r="M22" s="21"/>
      <c r="N22" s="21"/>
    </row>
    <row r="23" ht="14.25" spans="1:14">
      <c r="A23" s="9"/>
      <c r="B23" s="9"/>
      <c r="C23" s="10"/>
      <c r="D23" s="11"/>
      <c r="E23" s="10"/>
      <c r="F23" s="9"/>
      <c r="G23" s="10"/>
      <c r="H23" s="12"/>
      <c r="I23" s="21"/>
      <c r="J23" s="21"/>
      <c r="K23" s="21"/>
      <c r="L23" s="21"/>
      <c r="M23" s="21"/>
      <c r="N23" s="21"/>
    </row>
    <row r="24" ht="14.25" spans="1:14">
      <c r="A24" s="9"/>
      <c r="B24" s="9"/>
      <c r="C24" s="10"/>
      <c r="D24" s="11"/>
      <c r="E24" s="10"/>
      <c r="F24" s="9"/>
      <c r="G24" s="10"/>
      <c r="H24" s="12"/>
      <c r="I24" s="21"/>
      <c r="J24" s="21"/>
      <c r="K24" s="21"/>
      <c r="L24" s="21"/>
      <c r="M24" s="21"/>
      <c r="N24" s="21"/>
    </row>
    <row r="25" ht="14.25" spans="1:14">
      <c r="A25" s="9"/>
      <c r="B25" s="9"/>
      <c r="C25" s="10"/>
      <c r="D25" s="11"/>
      <c r="E25" s="10"/>
      <c r="F25" s="9"/>
      <c r="G25" s="10"/>
      <c r="H25" s="12"/>
      <c r="I25" s="21"/>
      <c r="J25" s="21"/>
      <c r="K25" s="21"/>
      <c r="L25" s="21"/>
      <c r="M25" s="21"/>
      <c r="N25" s="21"/>
    </row>
    <row r="26" ht="14.25" spans="1:14">
      <c r="A26" s="9"/>
      <c r="B26" s="9"/>
      <c r="C26" s="10"/>
      <c r="D26" s="11"/>
      <c r="E26" s="10"/>
      <c r="F26" s="9"/>
      <c r="G26" s="10"/>
      <c r="H26" s="12"/>
      <c r="I26" s="21"/>
      <c r="J26" s="21"/>
      <c r="K26" s="21"/>
      <c r="L26" s="21"/>
      <c r="M26" s="21"/>
      <c r="N26" s="21"/>
    </row>
    <row r="27" ht="14.25" spans="1:14">
      <c r="A27" s="9"/>
      <c r="B27" s="9"/>
      <c r="C27" s="10"/>
      <c r="D27" s="11"/>
      <c r="E27" s="10"/>
      <c r="F27" s="9"/>
      <c r="G27" s="10"/>
      <c r="H27" s="12"/>
      <c r="I27" s="21"/>
      <c r="J27" s="21"/>
      <c r="K27" s="21"/>
      <c r="L27" s="21"/>
      <c r="M27" s="21"/>
      <c r="N27" s="21"/>
    </row>
  </sheetData>
  <mergeCells count="3">
    <mergeCell ref="A1:K1"/>
    <mergeCell ref="B2:D2"/>
    <mergeCell ref="E2:K2"/>
  </mergeCells>
  <conditionalFormatting sqref="K4:K7">
    <cfRule type="duplicateValues" dxfId="0" priority="2"/>
  </conditionalFormatting>
  <conditionalFormatting sqref="K8:K21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c42</cp:lastModifiedBy>
  <dcterms:created xsi:type="dcterms:W3CDTF">2018-12-11T11:04:00Z</dcterms:created>
  <dcterms:modified xsi:type="dcterms:W3CDTF">2019-07-17T04:35:13Z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